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8912" windowHeight="1182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'Tabelle1'!$A$1:$L$51</definedName>
  </definedNames>
  <calcPr fullCalcOnLoad="1"/>
</workbook>
</file>

<file path=xl/sharedStrings.xml><?xml version="1.0" encoding="utf-8"?>
<sst xmlns="http://schemas.openxmlformats.org/spreadsheetml/2006/main" count="58" uniqueCount="40">
  <si>
    <t>Investitionsberechnung</t>
  </si>
  <si>
    <t>Nutzungsdauer:</t>
  </si>
  <si>
    <t>Kalkulatorischer Zinssatz:</t>
  </si>
  <si>
    <t>Investition:</t>
  </si>
  <si>
    <t>Einsparung oder Einzahlung:</t>
  </si>
  <si>
    <t>Berechnung</t>
  </si>
  <si>
    <t>Investition</t>
  </si>
  <si>
    <t>Jahr</t>
  </si>
  <si>
    <t>31.12</t>
  </si>
  <si>
    <t>01.01-31.12.</t>
  </si>
  <si>
    <t>Investitionen</t>
  </si>
  <si>
    <t>Auszahlungen</t>
  </si>
  <si>
    <t>Einzahlungen</t>
  </si>
  <si>
    <t>Einzahlungen nach Nutzungsdauer</t>
  </si>
  <si>
    <t>Auszahlungen nach Nutzungsdauer</t>
  </si>
  <si>
    <t>Summe Aus- und Einzahlungen</t>
  </si>
  <si>
    <t>Barwertfaktor</t>
  </si>
  <si>
    <t>Barwerte</t>
  </si>
  <si>
    <t>Kumulierte Barwerte</t>
  </si>
  <si>
    <t>Negative Jahre</t>
  </si>
  <si>
    <t>Bruchteil Übergangsjahr</t>
  </si>
  <si>
    <t>Ergebnisse</t>
  </si>
  <si>
    <t>Statische Amortisationszeit:</t>
  </si>
  <si>
    <t>Dynamische Amortisationszeit:</t>
  </si>
  <si>
    <t>Kapitalwert:</t>
  </si>
  <si>
    <t xml:space="preserve">Bei einer Nutzungsdauer von </t>
  </si>
  <si>
    <t>Interner Zinsfuß</t>
  </si>
  <si>
    <t>Gelb hinterlegte Felder ausfüllen.</t>
  </si>
  <si>
    <t>Eingaben</t>
  </si>
  <si>
    <t>Jährliche (zusätzliche) Auszahlungen:</t>
  </si>
  <si>
    <t>Ist der Kapitalwert größer als 0, gilt die Investion als vorteilhaft.</t>
  </si>
  <si>
    <t>Durch die Investition erzielte Einzahlungen</t>
  </si>
  <si>
    <t>Durch die Investition bedingte Auszahlung</t>
  </si>
  <si>
    <t>Anschaffungswert eines langfristig nutzbaren Produktionsmittels</t>
  </si>
  <si>
    <t>Erwartungszeitraum, in dem die Investition unter wirtschaftlichen oder technischen Gesichtspunkten betrieben werden kann</t>
  </si>
  <si>
    <t>Gewünschte Mindestverzinsung, entspricht den Kapitalkosten des Unternehmens</t>
  </si>
  <si>
    <t>Erläuterungen:</t>
  </si>
  <si>
    <t xml:space="preserve">© Matthias Weber   -   Internet: www.fabriktester.de   -   E-Mail: info@fabriktester.de         </t>
  </si>
  <si>
    <r>
      <t xml:space="preserve">Effektivverzinsung der Investition </t>
    </r>
    <r>
      <rPr>
        <u val="single"/>
        <sz val="11"/>
        <rFont val="Calibri"/>
        <family val="2"/>
      </rPr>
      <t>vor</t>
    </r>
    <r>
      <rPr>
        <sz val="11"/>
        <rFont val="Calibri"/>
        <family val="2"/>
      </rPr>
      <t xml:space="preserve"> Abzug von Zinszahlungen</t>
    </r>
  </si>
  <si>
    <t>Grau hinterlegte Felder können ausgefüllt werden.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</si>
</sst>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0.0\ &quot;Jahre&quot;"/>
    <numFmt numFmtId="165" formatCode="0.0%"/>
    <numFmt numFmtId="166" formatCode="#,##0\ &quot;€&quot;"/>
    <numFmt numFmtId="167" formatCode="#,##0\ &quot;€/Jahr&quot;;[Red]\-#,##0\ &quot;€/Jahr&quot;"/>
    <numFmt numFmtId="168" formatCode="#0.0\ &quot;Jahren&quot;"/>
    <numFmt numFmtId="169" formatCode="&quot;Ja&quot;;&quot;Ja&quot;;&quot;Nein&quot;"/>
    <numFmt numFmtId="170" formatCode="&quot;Wahr&quot;;&quot;Wahr&quot;;&quot;Falsch&quot;"/>
    <numFmt numFmtId="171" formatCode="&quot;Ein&quot;;&quot;Ein&quot;;&quot;Aus&quot;"/>
    <numFmt numFmtId="172" formatCode="[$€-2]\ #,##0.00_);[Red]\([$€-2]\ #,##0.00\)"/>
  </numFmts>
  <fonts count="31">
    <font>
      <sz val="11"/>
      <color indexed="8"/>
      <name val="Calibri"/>
      <family val="2"/>
    </font>
    <font>
      <sz val="10"/>
      <name val="Calibri"/>
      <family val="2"/>
    </font>
    <font>
      <b/>
      <sz val="16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9"/>
      <color indexed="8"/>
      <name val="Calibri"/>
      <family val="2"/>
    </font>
    <font>
      <u val="single"/>
      <sz val="11"/>
      <name val="Calibri"/>
      <family val="2"/>
    </font>
    <font>
      <b/>
      <sz val="20"/>
      <name val="Calibri"/>
      <family val="2"/>
    </font>
    <font>
      <sz val="11"/>
      <color indexed="23"/>
      <name val="Calibri"/>
      <family val="2"/>
    </font>
    <font>
      <sz val="12"/>
      <color indexed="23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>
        <color indexed="9"/>
      </right>
      <top style="thin"/>
      <bottom style="thin"/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63"/>
      </left>
      <right style="thin">
        <color indexed="63"/>
      </right>
      <top style="thin">
        <color indexed="63"/>
      </top>
      <bottom/>
    </border>
    <border>
      <left style="thin">
        <color indexed="63"/>
      </left>
      <right style="thin">
        <color indexed="63"/>
      </right>
      <top/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20" borderId="1" applyNumberFormat="0" applyAlignment="0" applyProtection="0"/>
    <xf numFmtId="0" fontId="9" fillId="20" borderId="2" applyNumberFormat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7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24" fillId="0" borderId="0" applyNumberFormat="0" applyFill="0" applyBorder="0" applyAlignment="0" applyProtection="0"/>
    <xf numFmtId="0" fontId="14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23" borderId="9" applyNumberFormat="0" applyAlignment="0" applyProtection="0"/>
  </cellStyleXfs>
  <cellXfs count="50">
    <xf numFmtId="0" fontId="0" fillId="0" borderId="0" xfId="0" applyAlignment="1">
      <alignment/>
    </xf>
    <xf numFmtId="0" fontId="3" fillId="24" borderId="0" xfId="0" applyFont="1" applyFill="1" applyAlignment="1" applyProtection="1">
      <alignment/>
      <protection locked="0"/>
    </xf>
    <xf numFmtId="0" fontId="3" fillId="24" borderId="0" xfId="0" applyFont="1" applyFill="1" applyBorder="1" applyAlignment="1" applyProtection="1">
      <alignment/>
      <protection locked="0"/>
    </xf>
    <xf numFmtId="166" fontId="3" fillId="24" borderId="0" xfId="0" applyNumberFormat="1" applyFont="1" applyFill="1" applyAlignment="1" applyProtection="1">
      <alignment/>
      <protection locked="0"/>
    </xf>
    <xf numFmtId="164" fontId="3" fillId="21" borderId="10" xfId="0" applyNumberFormat="1" applyFont="1" applyFill="1" applyBorder="1" applyAlignment="1" applyProtection="1">
      <alignment horizontal="right"/>
      <protection locked="0"/>
    </xf>
    <xf numFmtId="165" fontId="3" fillId="21" borderId="11" xfId="0" applyNumberFormat="1" applyFont="1" applyFill="1" applyBorder="1" applyAlignment="1" applyProtection="1">
      <alignment horizontal="right"/>
      <protection locked="0"/>
    </xf>
    <xf numFmtId="166" fontId="3" fillId="21" borderId="11" xfId="0" applyNumberFormat="1" applyFont="1" applyFill="1" applyBorder="1" applyAlignment="1" applyProtection="1">
      <alignment horizontal="right"/>
      <protection locked="0"/>
    </xf>
    <xf numFmtId="167" fontId="3" fillId="21" borderId="11" xfId="0" applyNumberFormat="1" applyFont="1" applyFill="1" applyBorder="1" applyAlignment="1" applyProtection="1">
      <alignment horizontal="right"/>
      <protection locked="0"/>
    </xf>
    <xf numFmtId="167" fontId="3" fillId="21" borderId="12" xfId="0" applyNumberFormat="1" applyFont="1" applyFill="1" applyBorder="1" applyAlignment="1" applyProtection="1">
      <alignment horizontal="right"/>
      <protection locked="0"/>
    </xf>
    <xf numFmtId="0" fontId="1" fillId="24" borderId="0" xfId="0" applyFont="1" applyFill="1" applyBorder="1" applyAlignment="1" applyProtection="1">
      <alignment/>
      <protection hidden="1"/>
    </xf>
    <xf numFmtId="0" fontId="2" fillId="24" borderId="0" xfId="0" applyFont="1" applyFill="1" applyBorder="1" applyAlignment="1" applyProtection="1">
      <alignment/>
      <protection hidden="1"/>
    </xf>
    <xf numFmtId="0" fontId="1" fillId="24" borderId="0" xfId="0" applyFont="1" applyFill="1" applyAlignment="1" applyProtection="1">
      <alignment/>
      <protection hidden="1"/>
    </xf>
    <xf numFmtId="0" fontId="3" fillId="24" borderId="0" xfId="0" applyFont="1" applyFill="1" applyAlignment="1" applyProtection="1">
      <alignment/>
      <protection hidden="1"/>
    </xf>
    <xf numFmtId="0" fontId="4" fillId="24" borderId="0" xfId="0" applyFont="1" applyFill="1" applyBorder="1" applyAlignment="1" applyProtection="1">
      <alignment/>
      <protection hidden="1"/>
    </xf>
    <xf numFmtId="0" fontId="5" fillId="24" borderId="0" xfId="0" applyFont="1" applyFill="1" applyAlignment="1" applyProtection="1">
      <alignment/>
      <protection hidden="1"/>
    </xf>
    <xf numFmtId="0" fontId="3" fillId="24" borderId="13" xfId="0" applyFont="1" applyFill="1" applyBorder="1" applyAlignment="1" applyProtection="1">
      <alignment/>
      <protection hidden="1"/>
    </xf>
    <xf numFmtId="0" fontId="3" fillId="24" borderId="0" xfId="0" applyFont="1" applyFill="1" applyBorder="1" applyAlignment="1" applyProtection="1">
      <alignment/>
      <protection hidden="1"/>
    </xf>
    <xf numFmtId="0" fontId="26" fillId="24" borderId="0" xfId="0" applyFont="1" applyFill="1" applyAlignment="1" applyProtection="1">
      <alignment/>
      <protection hidden="1"/>
    </xf>
    <xf numFmtId="0" fontId="6" fillId="24" borderId="0" xfId="0" applyFont="1" applyFill="1" applyBorder="1" applyAlignment="1" applyProtection="1">
      <alignment/>
      <protection hidden="1"/>
    </xf>
    <xf numFmtId="49" fontId="3" fillId="24" borderId="14" xfId="0" applyNumberFormat="1" applyFont="1" applyFill="1" applyBorder="1" applyAlignment="1" applyProtection="1">
      <alignment horizontal="center"/>
      <protection hidden="1"/>
    </xf>
    <xf numFmtId="0" fontId="3" fillId="24" borderId="15" xfId="0" applyNumberFormat="1" applyFont="1" applyFill="1" applyBorder="1" applyAlignment="1" applyProtection="1">
      <alignment horizontal="center"/>
      <protection hidden="1"/>
    </xf>
    <xf numFmtId="49" fontId="6" fillId="24" borderId="15" xfId="0" applyNumberFormat="1" applyFont="1" applyFill="1" applyBorder="1" applyAlignment="1" applyProtection="1">
      <alignment horizontal="center"/>
      <protection hidden="1"/>
    </xf>
    <xf numFmtId="0" fontId="3" fillId="24" borderId="1" xfId="0" applyFont="1" applyFill="1" applyBorder="1" applyAlignment="1" applyProtection="1">
      <alignment/>
      <protection hidden="1"/>
    </xf>
    <xf numFmtId="166" fontId="3" fillId="24" borderId="1" xfId="0" applyNumberFormat="1" applyFont="1" applyFill="1" applyBorder="1" applyAlignment="1" applyProtection="1">
      <alignment/>
      <protection hidden="1"/>
    </xf>
    <xf numFmtId="10" fontId="3" fillId="24" borderId="1" xfId="0" applyNumberFormat="1" applyFont="1" applyFill="1" applyBorder="1" applyAlignment="1" applyProtection="1">
      <alignment/>
      <protection hidden="1"/>
    </xf>
    <xf numFmtId="0" fontId="3" fillId="24" borderId="16" xfId="0" applyFont="1" applyFill="1" applyBorder="1" applyAlignment="1" applyProtection="1">
      <alignment/>
      <protection hidden="1"/>
    </xf>
    <xf numFmtId="166" fontId="3" fillId="24" borderId="16" xfId="0" applyNumberFormat="1" applyFont="1" applyFill="1" applyBorder="1" applyAlignment="1" applyProtection="1">
      <alignment/>
      <protection hidden="1"/>
    </xf>
    <xf numFmtId="0" fontId="3" fillId="24" borderId="0" xfId="0" applyFont="1" applyFill="1" applyBorder="1" applyAlignment="1" applyProtection="1">
      <alignment/>
      <protection hidden="1"/>
    </xf>
    <xf numFmtId="3" fontId="3" fillId="24" borderId="0" xfId="0" applyNumberFormat="1" applyFont="1" applyFill="1" applyBorder="1" applyAlignment="1" applyProtection="1">
      <alignment horizontal="center" vertical="center"/>
      <protection hidden="1"/>
    </xf>
    <xf numFmtId="0" fontId="3" fillId="24" borderId="0" xfId="0" applyFont="1" applyFill="1" applyBorder="1" applyAlignment="1" applyProtection="1">
      <alignment vertical="center" wrapText="1"/>
      <protection hidden="1"/>
    </xf>
    <xf numFmtId="4" fontId="3" fillId="24" borderId="0" xfId="0" applyNumberFormat="1" applyFont="1" applyFill="1" applyBorder="1" applyAlignment="1" applyProtection="1">
      <alignment horizontal="center" vertical="center"/>
      <protection hidden="1"/>
    </xf>
    <xf numFmtId="164" fontId="3" fillId="24" borderId="0" xfId="0" applyNumberFormat="1" applyFont="1" applyFill="1" applyBorder="1" applyAlignment="1" applyProtection="1">
      <alignment horizontal="center" vertical="center" wrapText="1"/>
      <protection hidden="1"/>
    </xf>
    <xf numFmtId="0" fontId="3" fillId="24" borderId="0" xfId="0" applyFont="1" applyFill="1" applyAlignment="1" applyProtection="1">
      <alignment/>
      <protection hidden="1"/>
    </xf>
    <xf numFmtId="166" fontId="3" fillId="24" borderId="0" xfId="0" applyNumberFormat="1" applyFont="1" applyFill="1" applyAlignment="1" applyProtection="1">
      <alignment/>
      <protection hidden="1"/>
    </xf>
    <xf numFmtId="2" fontId="3" fillId="24" borderId="0" xfId="0" applyNumberFormat="1" applyFont="1" applyFill="1" applyBorder="1" applyAlignment="1" applyProtection="1">
      <alignment/>
      <protection hidden="1"/>
    </xf>
    <xf numFmtId="1" fontId="3" fillId="24" borderId="0" xfId="0" applyNumberFormat="1" applyFont="1" applyFill="1" applyAlignment="1" applyProtection="1">
      <alignment/>
      <protection hidden="1"/>
    </xf>
    <xf numFmtId="168" fontId="3" fillId="24" borderId="0" xfId="0" applyNumberFormat="1" applyFont="1" applyFill="1" applyBorder="1" applyAlignment="1" applyProtection="1">
      <alignment/>
      <protection hidden="1"/>
    </xf>
    <xf numFmtId="1" fontId="3" fillId="24" borderId="0" xfId="0" applyNumberFormat="1" applyFont="1" applyFill="1" applyAlignment="1" applyProtection="1">
      <alignment vertical="top"/>
      <protection hidden="1"/>
    </xf>
    <xf numFmtId="166" fontId="3" fillId="24" borderId="0" xfId="0" applyNumberFormat="1" applyFont="1" applyFill="1" applyBorder="1" applyAlignment="1" applyProtection="1">
      <alignment/>
      <protection hidden="1"/>
    </xf>
    <xf numFmtId="166" fontId="3" fillId="24" borderId="0" xfId="0" applyNumberFormat="1" applyFont="1" applyFill="1" applyAlignment="1" applyProtection="1">
      <alignment/>
      <protection hidden="1"/>
    </xf>
    <xf numFmtId="0" fontId="28" fillId="24" borderId="0" xfId="0" applyFont="1" applyFill="1" applyBorder="1" applyAlignment="1" applyProtection="1">
      <alignment/>
      <protection hidden="1"/>
    </xf>
    <xf numFmtId="0" fontId="3" fillId="24" borderId="0" xfId="0" applyFont="1" applyFill="1" applyBorder="1" applyAlignment="1" applyProtection="1">
      <alignment horizontal="center"/>
      <protection hidden="1"/>
    </xf>
    <xf numFmtId="0" fontId="29" fillId="24" borderId="0" xfId="0" applyFont="1" applyFill="1" applyBorder="1" applyAlignment="1" applyProtection="1">
      <alignment horizontal="center"/>
      <protection hidden="1"/>
    </xf>
    <xf numFmtId="164" fontId="3" fillId="24" borderId="17" xfId="0" applyNumberFormat="1" applyFont="1" applyFill="1" applyBorder="1" applyAlignment="1" applyProtection="1">
      <alignment horizontal="center" vertical="center" wrapText="1"/>
      <protection hidden="1"/>
    </xf>
    <xf numFmtId="164" fontId="3" fillId="24" borderId="18" xfId="0" applyNumberFormat="1" applyFont="1" applyFill="1" applyBorder="1" applyAlignment="1" applyProtection="1">
      <alignment horizontal="center" vertical="center" wrapText="1"/>
      <protection hidden="1"/>
    </xf>
    <xf numFmtId="166" fontId="3" fillId="24" borderId="17" xfId="0" applyNumberFormat="1" applyFont="1" applyFill="1" applyBorder="1" applyAlignment="1" applyProtection="1">
      <alignment horizontal="center" vertical="center" wrapText="1"/>
      <protection hidden="1"/>
    </xf>
    <xf numFmtId="166" fontId="3" fillId="24" borderId="18" xfId="0" applyNumberFormat="1" applyFont="1" applyFill="1" applyBorder="1" applyAlignment="1" applyProtection="1">
      <alignment horizontal="center" vertical="center" wrapText="1"/>
      <protection hidden="1"/>
    </xf>
    <xf numFmtId="10" fontId="3" fillId="24" borderId="17" xfId="0" applyNumberFormat="1" applyFont="1" applyFill="1" applyBorder="1" applyAlignment="1" applyProtection="1">
      <alignment horizontal="center" vertical="center" wrapText="1"/>
      <protection hidden="1"/>
    </xf>
    <xf numFmtId="10" fontId="3" fillId="24" borderId="18" xfId="0" applyNumberFormat="1" applyFont="1" applyFill="1" applyBorder="1" applyAlignment="1" applyProtection="1">
      <alignment horizontal="center" vertical="center" wrapText="1"/>
      <protection hidden="1"/>
    </xf>
    <xf numFmtId="166" fontId="3" fillId="20" borderId="1" xfId="0" applyNumberFormat="1" applyFont="1" applyFill="1" applyBorder="1" applyAlignment="1" applyProtection="1">
      <alignment/>
      <protection locked="0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49</xdr:row>
      <xdr:rowOff>9525</xdr:rowOff>
    </xdr:from>
    <xdr:to>
      <xdr:col>11</xdr:col>
      <xdr:colOff>733425</xdr:colOff>
      <xdr:row>49</xdr:row>
      <xdr:rowOff>9525</xdr:rowOff>
    </xdr:to>
    <xdr:sp>
      <xdr:nvSpPr>
        <xdr:cNvPr id="1" name="Line 8"/>
        <xdr:cNvSpPr>
          <a:spLocks/>
        </xdr:cNvSpPr>
      </xdr:nvSpPr>
      <xdr:spPr>
        <a:xfrm>
          <a:off x="19050" y="8343900"/>
          <a:ext cx="11496675" cy="0"/>
        </a:xfrm>
        <a:prstGeom prst="line">
          <a:avLst/>
        </a:prstGeom>
        <a:noFill/>
        <a:ln w="57150" cmpd="thinThick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2009775</xdr:colOff>
      <xdr:row>2</xdr:row>
      <xdr:rowOff>38100</xdr:rowOff>
    </xdr:to>
    <xdr:pic>
      <xdr:nvPicPr>
        <xdr:cNvPr id="2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097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676275</xdr:colOff>
      <xdr:row>0</xdr:row>
      <xdr:rowOff>19050</xdr:rowOff>
    </xdr:from>
    <xdr:to>
      <xdr:col>11</xdr:col>
      <xdr:colOff>695325</xdr:colOff>
      <xdr:row>2</xdr:row>
      <xdr:rowOff>104775</xdr:rowOff>
    </xdr:to>
    <xdr:sp>
      <xdr:nvSpPr>
        <xdr:cNvPr id="3" name="AutoShape 31"/>
        <xdr:cNvSpPr>
          <a:spLocks/>
        </xdr:cNvSpPr>
      </xdr:nvSpPr>
      <xdr:spPr>
        <a:xfrm>
          <a:off x="8410575" y="19050"/>
          <a:ext cx="306705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r">
            <a:defRPr/>
          </a:pPr>
          <a:r>
            <a:rPr lang="en-US" cap="none" sz="12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G E S T A L T E N
B E W E R T E N
V E R B E S S E R N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tabSelected="1" zoomScale="95" zoomScaleNormal="95" zoomScalePageLayoutView="0" workbookViewId="0" topLeftCell="A1">
      <selection activeCell="B8" sqref="B8"/>
    </sheetView>
  </sheetViews>
  <sheetFormatPr defaultColWidth="11.421875" defaultRowHeight="15"/>
  <cols>
    <col min="1" max="1" width="35.28125" style="1" customWidth="1"/>
    <col min="2" max="2" width="23.57421875" style="1" customWidth="1"/>
    <col min="3" max="16384" width="11.421875" style="1" customWidth="1"/>
  </cols>
  <sheetData>
    <row r="1" spans="1:12" ht="21">
      <c r="A1" s="9"/>
      <c r="B1" s="10"/>
      <c r="C1" s="10"/>
      <c r="D1" s="10"/>
      <c r="E1" s="10"/>
      <c r="F1" s="11"/>
      <c r="G1" s="12"/>
      <c r="H1" s="12"/>
      <c r="I1" s="12"/>
      <c r="J1" s="12"/>
      <c r="K1" s="12"/>
      <c r="L1" s="12"/>
    </row>
    <row r="2" spans="1:12" ht="26.25">
      <c r="A2" s="9"/>
      <c r="B2" s="10"/>
      <c r="C2" s="10"/>
      <c r="D2" s="40"/>
      <c r="E2" s="10"/>
      <c r="F2" s="11"/>
      <c r="G2" s="12"/>
      <c r="H2" s="12"/>
      <c r="I2" s="12"/>
      <c r="J2" s="12"/>
      <c r="K2" s="12"/>
      <c r="L2" s="12"/>
    </row>
    <row r="3" spans="1:12" ht="26.25">
      <c r="A3" s="11"/>
      <c r="B3" s="13"/>
      <c r="C3" s="10"/>
      <c r="D3" s="40" t="s">
        <v>0</v>
      </c>
      <c r="E3" s="10"/>
      <c r="F3" s="12"/>
      <c r="G3" s="12"/>
      <c r="H3" s="12"/>
      <c r="I3" s="12"/>
      <c r="J3" s="12"/>
      <c r="K3" s="12"/>
      <c r="L3" s="12"/>
    </row>
    <row r="4" spans="1:12" ht="25.5">
      <c r="A4" s="11"/>
      <c r="B4" s="13"/>
      <c r="C4" s="10"/>
      <c r="D4" s="40"/>
      <c r="E4" s="10"/>
      <c r="F4" s="12"/>
      <c r="G4" s="12"/>
      <c r="H4" s="12"/>
      <c r="I4" s="12"/>
      <c r="J4" s="12"/>
      <c r="K4" s="12"/>
      <c r="L4" s="12"/>
    </row>
    <row r="5" spans="1:12" ht="14.2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</row>
    <row r="6" spans="1:12" ht="18">
      <c r="A6" s="14" t="s">
        <v>28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ht="18">
      <c r="A7" s="14"/>
      <c r="B7" s="12"/>
      <c r="C7" s="12"/>
      <c r="D7" s="17" t="s">
        <v>36</v>
      </c>
      <c r="E7" s="12"/>
      <c r="F7" s="12"/>
      <c r="G7" s="12"/>
      <c r="H7" s="12"/>
      <c r="I7" s="12"/>
      <c r="J7" s="12"/>
      <c r="K7" s="12"/>
      <c r="L7" s="12"/>
    </row>
    <row r="8" spans="1:12" ht="14.25">
      <c r="A8" s="15" t="s">
        <v>1</v>
      </c>
      <c r="B8" s="4">
        <v>6</v>
      </c>
      <c r="C8" s="16"/>
      <c r="D8" s="17" t="s">
        <v>34</v>
      </c>
      <c r="E8" s="16"/>
      <c r="F8" s="16"/>
      <c r="G8" s="16"/>
      <c r="H8" s="16"/>
      <c r="I8" s="16"/>
      <c r="J8" s="16"/>
      <c r="K8" s="16"/>
      <c r="L8" s="16"/>
    </row>
    <row r="9" spans="1:12" ht="14.25">
      <c r="A9" s="15" t="s">
        <v>2</v>
      </c>
      <c r="B9" s="5">
        <v>0.1</v>
      </c>
      <c r="C9" s="16"/>
      <c r="D9" s="17" t="s">
        <v>35</v>
      </c>
      <c r="E9" s="16"/>
      <c r="F9" s="16"/>
      <c r="G9" s="16"/>
      <c r="H9" s="16"/>
      <c r="I9" s="16"/>
      <c r="J9" s="16"/>
      <c r="K9" s="16"/>
      <c r="L9" s="16"/>
    </row>
    <row r="10" spans="1:12" ht="14.25">
      <c r="A10" s="15" t="s">
        <v>3</v>
      </c>
      <c r="B10" s="6">
        <v>400000</v>
      </c>
      <c r="C10" s="16"/>
      <c r="D10" s="17" t="s">
        <v>33</v>
      </c>
      <c r="E10" s="16"/>
      <c r="F10" s="16"/>
      <c r="G10" s="16"/>
      <c r="H10" s="16"/>
      <c r="I10" s="16"/>
      <c r="J10" s="16"/>
      <c r="K10" s="16"/>
      <c r="L10" s="16"/>
    </row>
    <row r="11" spans="1:12" ht="14.25">
      <c r="A11" s="15" t="s">
        <v>4</v>
      </c>
      <c r="B11" s="7">
        <v>65000</v>
      </c>
      <c r="C11" s="16"/>
      <c r="D11" s="17" t="s">
        <v>31</v>
      </c>
      <c r="E11" s="16"/>
      <c r="F11" s="16"/>
      <c r="G11" s="16"/>
      <c r="H11" s="16"/>
      <c r="I11" s="16"/>
      <c r="J11" s="16"/>
      <c r="K11" s="16"/>
      <c r="L11" s="16"/>
    </row>
    <row r="12" spans="1:12" ht="14.25">
      <c r="A12" s="15" t="s">
        <v>29</v>
      </c>
      <c r="B12" s="8">
        <v>0</v>
      </c>
      <c r="C12" s="16"/>
      <c r="D12" s="17" t="s">
        <v>32</v>
      </c>
      <c r="E12" s="16"/>
      <c r="F12" s="16"/>
      <c r="G12" s="16"/>
      <c r="H12" s="16"/>
      <c r="I12" s="16"/>
      <c r="J12" s="16"/>
      <c r="K12" s="16"/>
      <c r="L12" s="16"/>
    </row>
    <row r="13" spans="1:12" ht="14.25">
      <c r="A13" s="16"/>
      <c r="B13" s="18" t="s">
        <v>27</v>
      </c>
      <c r="D13" s="18"/>
      <c r="E13" s="16"/>
      <c r="F13" s="16"/>
      <c r="G13" s="16"/>
      <c r="H13" s="16"/>
      <c r="I13" s="16"/>
      <c r="J13" s="16"/>
      <c r="K13" s="16"/>
      <c r="L13" s="16"/>
    </row>
    <row r="14" spans="1:12" ht="14.25">
      <c r="A14" s="16"/>
      <c r="B14" s="18"/>
      <c r="D14" s="18"/>
      <c r="E14" s="16"/>
      <c r="F14" s="16"/>
      <c r="G14" s="16"/>
      <c r="H14" s="16"/>
      <c r="I14" s="16"/>
      <c r="J14" s="16"/>
      <c r="K14" s="16"/>
      <c r="L14" s="16"/>
    </row>
    <row r="15" spans="1:12" ht="18">
      <c r="A15" s="14" t="s">
        <v>5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</row>
    <row r="16" spans="1:12" ht="14.25">
      <c r="A16" s="18"/>
      <c r="B16" s="19" t="s">
        <v>6</v>
      </c>
      <c r="C16" s="19" t="s">
        <v>7</v>
      </c>
      <c r="D16" s="19" t="s">
        <v>7</v>
      </c>
      <c r="E16" s="19" t="s">
        <v>7</v>
      </c>
      <c r="F16" s="19" t="s">
        <v>7</v>
      </c>
      <c r="G16" s="19" t="s">
        <v>7</v>
      </c>
      <c r="H16" s="19" t="s">
        <v>7</v>
      </c>
      <c r="I16" s="19" t="s">
        <v>7</v>
      </c>
      <c r="J16" s="19" t="s">
        <v>7</v>
      </c>
      <c r="K16" s="19" t="s">
        <v>7</v>
      </c>
      <c r="L16" s="19" t="s">
        <v>7</v>
      </c>
    </row>
    <row r="17" spans="1:12" ht="14.25">
      <c r="A17" s="16"/>
      <c r="B17" s="20"/>
      <c r="C17" s="20">
        <v>1</v>
      </c>
      <c r="D17" s="20">
        <v>2</v>
      </c>
      <c r="E17" s="20">
        <v>3</v>
      </c>
      <c r="F17" s="20">
        <v>4</v>
      </c>
      <c r="G17" s="20">
        <v>5</v>
      </c>
      <c r="H17" s="20">
        <v>6</v>
      </c>
      <c r="I17" s="20">
        <v>7</v>
      </c>
      <c r="J17" s="20">
        <v>8</v>
      </c>
      <c r="K17" s="20">
        <v>9</v>
      </c>
      <c r="L17" s="20">
        <v>10</v>
      </c>
    </row>
    <row r="18" spans="1:12" ht="14.25">
      <c r="A18" s="18"/>
      <c r="B18" s="21" t="s">
        <v>8</v>
      </c>
      <c r="C18" s="21" t="s">
        <v>9</v>
      </c>
      <c r="D18" s="21" t="s">
        <v>9</v>
      </c>
      <c r="E18" s="21" t="s">
        <v>9</v>
      </c>
      <c r="F18" s="21" t="s">
        <v>9</v>
      </c>
      <c r="G18" s="21" t="s">
        <v>9</v>
      </c>
      <c r="H18" s="21" t="s">
        <v>9</v>
      </c>
      <c r="I18" s="21" t="s">
        <v>9</v>
      </c>
      <c r="J18" s="21" t="s">
        <v>9</v>
      </c>
      <c r="K18" s="21" t="s">
        <v>9</v>
      </c>
      <c r="L18" s="21" t="s">
        <v>9</v>
      </c>
    </row>
    <row r="19" spans="1:12" ht="14.25">
      <c r="A19" s="22" t="s">
        <v>10</v>
      </c>
      <c r="B19" s="23">
        <f>+B10</f>
        <v>400000</v>
      </c>
      <c r="C19" s="49">
        <v>0</v>
      </c>
      <c r="D19" s="49">
        <v>0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</row>
    <row r="20" spans="1:12" ht="14.25">
      <c r="A20" s="22" t="s">
        <v>11</v>
      </c>
      <c r="B20" s="23">
        <f>+B12</f>
        <v>0</v>
      </c>
      <c r="C20" s="49">
        <f>+B20</f>
        <v>0</v>
      </c>
      <c r="D20" s="49">
        <f aca="true" t="shared" si="0" ref="D20:L21">+C20</f>
        <v>0</v>
      </c>
      <c r="E20" s="49">
        <f t="shared" si="0"/>
        <v>0</v>
      </c>
      <c r="F20" s="49">
        <f t="shared" si="0"/>
        <v>0</v>
      </c>
      <c r="G20" s="49">
        <f t="shared" si="0"/>
        <v>0</v>
      </c>
      <c r="H20" s="49">
        <f t="shared" si="0"/>
        <v>0</v>
      </c>
      <c r="I20" s="49">
        <f t="shared" si="0"/>
        <v>0</v>
      </c>
      <c r="J20" s="49">
        <f t="shared" si="0"/>
        <v>0</v>
      </c>
      <c r="K20" s="49">
        <f t="shared" si="0"/>
        <v>0</v>
      </c>
      <c r="L20" s="49">
        <f t="shared" si="0"/>
        <v>0</v>
      </c>
    </row>
    <row r="21" spans="1:12" ht="14.25">
      <c r="A21" s="22" t="s">
        <v>12</v>
      </c>
      <c r="B21" s="23">
        <v>0</v>
      </c>
      <c r="C21" s="49">
        <f>+B11</f>
        <v>65000</v>
      </c>
      <c r="D21" s="49">
        <f>+C21</f>
        <v>65000</v>
      </c>
      <c r="E21" s="49">
        <f t="shared" si="0"/>
        <v>65000</v>
      </c>
      <c r="F21" s="49">
        <f t="shared" si="0"/>
        <v>65000</v>
      </c>
      <c r="G21" s="49">
        <f t="shared" si="0"/>
        <v>65000</v>
      </c>
      <c r="H21" s="49">
        <f t="shared" si="0"/>
        <v>65000</v>
      </c>
      <c r="I21" s="49">
        <f t="shared" si="0"/>
        <v>65000</v>
      </c>
      <c r="J21" s="49">
        <f t="shared" si="0"/>
        <v>65000</v>
      </c>
      <c r="K21" s="49">
        <f t="shared" si="0"/>
        <v>65000</v>
      </c>
      <c r="L21" s="49">
        <f t="shared" si="0"/>
        <v>65000</v>
      </c>
    </row>
    <row r="22" spans="1:12" ht="14.25" hidden="1">
      <c r="A22" s="22" t="s">
        <v>13</v>
      </c>
      <c r="B22" s="23">
        <f>+B21*B31</f>
        <v>0</v>
      </c>
      <c r="C22" s="23">
        <f aca="true" t="shared" si="1" ref="C22:L22">+C21*C31</f>
        <v>65000</v>
      </c>
      <c r="D22" s="23">
        <f t="shared" si="1"/>
        <v>65000</v>
      </c>
      <c r="E22" s="23">
        <f t="shared" si="1"/>
        <v>65000</v>
      </c>
      <c r="F22" s="23">
        <f t="shared" si="1"/>
        <v>65000</v>
      </c>
      <c r="G22" s="23">
        <f t="shared" si="1"/>
        <v>65000</v>
      </c>
      <c r="H22" s="23">
        <f t="shared" si="1"/>
        <v>65000</v>
      </c>
      <c r="I22" s="23">
        <f t="shared" si="1"/>
        <v>0</v>
      </c>
      <c r="J22" s="23">
        <f t="shared" si="1"/>
        <v>0</v>
      </c>
      <c r="K22" s="23">
        <f t="shared" si="1"/>
        <v>0</v>
      </c>
      <c r="L22" s="23">
        <f t="shared" si="1"/>
        <v>0</v>
      </c>
    </row>
    <row r="23" spans="1:12" ht="14.25" hidden="1">
      <c r="A23" s="22" t="s">
        <v>14</v>
      </c>
      <c r="B23" s="23">
        <v>0</v>
      </c>
      <c r="C23" s="23">
        <f>+$B$12*C31</f>
        <v>0</v>
      </c>
      <c r="D23" s="23">
        <f aca="true" t="shared" si="2" ref="D23:L23">+$B$12*D31</f>
        <v>0</v>
      </c>
      <c r="E23" s="23">
        <f t="shared" si="2"/>
        <v>0</v>
      </c>
      <c r="F23" s="23">
        <f t="shared" si="2"/>
        <v>0</v>
      </c>
      <c r="G23" s="23">
        <f t="shared" si="2"/>
        <v>0</v>
      </c>
      <c r="H23" s="23">
        <f t="shared" si="2"/>
        <v>0</v>
      </c>
      <c r="I23" s="23">
        <f t="shared" si="2"/>
        <v>0</v>
      </c>
      <c r="J23" s="23">
        <f t="shared" si="2"/>
        <v>0</v>
      </c>
      <c r="K23" s="23">
        <f t="shared" si="2"/>
        <v>0</v>
      </c>
      <c r="L23" s="23">
        <f t="shared" si="2"/>
        <v>0</v>
      </c>
    </row>
    <row r="24" spans="1:12" ht="14.25">
      <c r="A24" s="22" t="s">
        <v>15</v>
      </c>
      <c r="B24" s="23">
        <f>-B19</f>
        <v>-400000</v>
      </c>
      <c r="C24" s="23">
        <f>-C19-C23+C22</f>
        <v>65000</v>
      </c>
      <c r="D24" s="23">
        <f aca="true" t="shared" si="3" ref="D24:L24">-D19-D23+D22</f>
        <v>65000</v>
      </c>
      <c r="E24" s="23">
        <f t="shared" si="3"/>
        <v>65000</v>
      </c>
      <c r="F24" s="23">
        <f t="shared" si="3"/>
        <v>65000</v>
      </c>
      <c r="G24" s="23">
        <f t="shared" si="3"/>
        <v>65000</v>
      </c>
      <c r="H24" s="23">
        <f t="shared" si="3"/>
        <v>65000</v>
      </c>
      <c r="I24" s="23">
        <f t="shared" si="3"/>
        <v>0</v>
      </c>
      <c r="J24" s="23">
        <f t="shared" si="3"/>
        <v>0</v>
      </c>
      <c r="K24" s="23">
        <f t="shared" si="3"/>
        <v>0</v>
      </c>
      <c r="L24" s="23">
        <f t="shared" si="3"/>
        <v>0</v>
      </c>
    </row>
    <row r="25" spans="1:12" ht="14.25">
      <c r="A25" s="22" t="s">
        <v>16</v>
      </c>
      <c r="B25" s="24">
        <v>1</v>
      </c>
      <c r="C25" s="24">
        <f>1/(1+$B$9)^C17</f>
        <v>0.9090909090909091</v>
      </c>
      <c r="D25" s="24">
        <f aca="true" t="shared" si="4" ref="D25:L25">1/(1+$B$9)^D17</f>
        <v>0.8264462809917354</v>
      </c>
      <c r="E25" s="24">
        <f t="shared" si="4"/>
        <v>0.7513148009015775</v>
      </c>
      <c r="F25" s="24">
        <f t="shared" si="4"/>
        <v>0.6830134553650705</v>
      </c>
      <c r="G25" s="24">
        <f t="shared" si="4"/>
        <v>0.6209213230591549</v>
      </c>
      <c r="H25" s="24">
        <f t="shared" si="4"/>
        <v>0.5644739300537772</v>
      </c>
      <c r="I25" s="24">
        <f t="shared" si="4"/>
        <v>0.5131581182307065</v>
      </c>
      <c r="J25" s="24">
        <f t="shared" si="4"/>
        <v>0.46650738020973315</v>
      </c>
      <c r="K25" s="24">
        <f t="shared" si="4"/>
        <v>0.42409761837248466</v>
      </c>
      <c r="L25" s="24">
        <f t="shared" si="4"/>
        <v>0.3855432894295315</v>
      </c>
    </row>
    <row r="26" spans="1:12" ht="14.25">
      <c r="A26" s="22" t="s">
        <v>17</v>
      </c>
      <c r="B26" s="23">
        <f aca="true" t="shared" si="5" ref="B26:L26">+B25*B24</f>
        <v>-400000</v>
      </c>
      <c r="C26" s="23">
        <f t="shared" si="5"/>
        <v>59090.90909090909</v>
      </c>
      <c r="D26" s="23">
        <f t="shared" si="5"/>
        <v>53719.008264462806</v>
      </c>
      <c r="E26" s="23">
        <f t="shared" si="5"/>
        <v>48835.46205860254</v>
      </c>
      <c r="F26" s="23">
        <f t="shared" si="5"/>
        <v>44395.874598729584</v>
      </c>
      <c r="G26" s="23">
        <f t="shared" si="5"/>
        <v>40359.88599884507</v>
      </c>
      <c r="H26" s="23">
        <f t="shared" si="5"/>
        <v>36690.80545349552</v>
      </c>
      <c r="I26" s="23">
        <f t="shared" si="5"/>
        <v>0</v>
      </c>
      <c r="J26" s="23">
        <f t="shared" si="5"/>
        <v>0</v>
      </c>
      <c r="K26" s="23">
        <f t="shared" si="5"/>
        <v>0</v>
      </c>
      <c r="L26" s="23">
        <f t="shared" si="5"/>
        <v>0</v>
      </c>
    </row>
    <row r="27" spans="1:12" ht="15" thickBot="1">
      <c r="A27" s="25" t="s">
        <v>18</v>
      </c>
      <c r="B27" s="26">
        <f>+B26</f>
        <v>-400000</v>
      </c>
      <c r="C27" s="26">
        <f aca="true" t="shared" si="6" ref="C27:L27">+B27+C26</f>
        <v>-340909.09090909094</v>
      </c>
      <c r="D27" s="26">
        <f t="shared" si="6"/>
        <v>-287190.0826446281</v>
      </c>
      <c r="E27" s="26">
        <f t="shared" si="6"/>
        <v>-238354.6205860256</v>
      </c>
      <c r="F27" s="26">
        <f t="shared" si="6"/>
        <v>-193958.745987296</v>
      </c>
      <c r="G27" s="26">
        <f t="shared" si="6"/>
        <v>-153598.85998845092</v>
      </c>
      <c r="H27" s="26">
        <f t="shared" si="6"/>
        <v>-116908.05453495539</v>
      </c>
      <c r="I27" s="26">
        <f t="shared" si="6"/>
        <v>-116908.05453495539</v>
      </c>
      <c r="J27" s="26">
        <f t="shared" si="6"/>
        <v>-116908.05453495539</v>
      </c>
      <c r="K27" s="26">
        <f t="shared" si="6"/>
        <v>-116908.05453495539</v>
      </c>
      <c r="L27" s="26">
        <f t="shared" si="6"/>
        <v>-116908.05453495539</v>
      </c>
    </row>
    <row r="28" spans="1:12" ht="14.25" hidden="1">
      <c r="A28" s="27" t="s">
        <v>19</v>
      </c>
      <c r="B28" s="28">
        <v>0</v>
      </c>
      <c r="C28" s="28">
        <f aca="true" t="shared" si="7" ref="C28:L28">+IF(C27&lt;0,1,0)</f>
        <v>1</v>
      </c>
      <c r="D28" s="28">
        <f t="shared" si="7"/>
        <v>1</v>
      </c>
      <c r="E28" s="28">
        <f t="shared" si="7"/>
        <v>1</v>
      </c>
      <c r="F28" s="28">
        <f t="shared" si="7"/>
        <v>1</v>
      </c>
      <c r="G28" s="28">
        <f t="shared" si="7"/>
        <v>1</v>
      </c>
      <c r="H28" s="28">
        <f t="shared" si="7"/>
        <v>1</v>
      </c>
      <c r="I28" s="28">
        <f t="shared" si="7"/>
        <v>1</v>
      </c>
      <c r="J28" s="28">
        <f t="shared" si="7"/>
        <v>1</v>
      </c>
      <c r="K28" s="28">
        <f t="shared" si="7"/>
        <v>1</v>
      </c>
      <c r="L28" s="28">
        <f t="shared" si="7"/>
        <v>1</v>
      </c>
    </row>
    <row r="29" spans="1:12" ht="14.25" hidden="1">
      <c r="A29" s="29" t="s">
        <v>20</v>
      </c>
      <c r="B29" s="30">
        <v>0</v>
      </c>
      <c r="C29" s="30">
        <f>IF(AND(A28&gt;0,C28=0),ABS(B27)/(ABS(B27)+C27),0)</f>
        <v>0</v>
      </c>
      <c r="D29" s="30">
        <f>IF(AND(B28&gt;0,D28=0),ABS(C27)/(ABS(C27)+D27),0)</f>
        <v>0</v>
      </c>
      <c r="E29" s="30">
        <f aca="true" t="shared" si="8" ref="E29:L29">IF(AND(D28&gt;0,E28=0),ABS(D27)/(ABS(D27)+E27),0)</f>
        <v>0</v>
      </c>
      <c r="F29" s="30">
        <f t="shared" si="8"/>
        <v>0</v>
      </c>
      <c r="G29" s="30">
        <f t="shared" si="8"/>
        <v>0</v>
      </c>
      <c r="H29" s="30">
        <f t="shared" si="8"/>
        <v>0</v>
      </c>
      <c r="I29" s="30">
        <f t="shared" si="8"/>
        <v>0</v>
      </c>
      <c r="J29" s="30">
        <f t="shared" si="8"/>
        <v>0</v>
      </c>
      <c r="K29" s="30">
        <f t="shared" si="8"/>
        <v>0</v>
      </c>
      <c r="L29" s="30">
        <f t="shared" si="8"/>
        <v>0</v>
      </c>
    </row>
    <row r="30" spans="1:12" ht="14.25" hidden="1">
      <c r="A30" s="29"/>
      <c r="B30" s="30"/>
      <c r="C30" s="30">
        <f>+B8</f>
        <v>6</v>
      </c>
      <c r="D30" s="30">
        <f>+C30-1</f>
        <v>5</v>
      </c>
      <c r="E30" s="30">
        <f aca="true" t="shared" si="9" ref="E30:L30">+D30-1</f>
        <v>4</v>
      </c>
      <c r="F30" s="30">
        <f t="shared" si="9"/>
        <v>3</v>
      </c>
      <c r="G30" s="30">
        <f t="shared" si="9"/>
        <v>2</v>
      </c>
      <c r="H30" s="30">
        <f t="shared" si="9"/>
        <v>1</v>
      </c>
      <c r="I30" s="30">
        <f t="shared" si="9"/>
        <v>0</v>
      </c>
      <c r="J30" s="30">
        <f t="shared" si="9"/>
        <v>-1</v>
      </c>
      <c r="K30" s="30">
        <f t="shared" si="9"/>
        <v>-2</v>
      </c>
      <c r="L30" s="30">
        <f t="shared" si="9"/>
        <v>-3</v>
      </c>
    </row>
    <row r="31" spans="1:12" ht="14.25" hidden="1">
      <c r="A31" s="29"/>
      <c r="B31" s="30"/>
      <c r="C31" s="30">
        <f aca="true" t="shared" si="10" ref="C31:J31">IF(C30&gt;0,1,0)</f>
        <v>1</v>
      </c>
      <c r="D31" s="30">
        <f t="shared" si="10"/>
        <v>1</v>
      </c>
      <c r="E31" s="30">
        <f t="shared" si="10"/>
        <v>1</v>
      </c>
      <c r="F31" s="30">
        <f t="shared" si="10"/>
        <v>1</v>
      </c>
      <c r="G31" s="30">
        <f t="shared" si="10"/>
        <v>1</v>
      </c>
      <c r="H31" s="30">
        <f t="shared" si="10"/>
        <v>1</v>
      </c>
      <c r="I31" s="30">
        <f t="shared" si="10"/>
        <v>0</v>
      </c>
      <c r="J31" s="30">
        <f t="shared" si="10"/>
        <v>0</v>
      </c>
      <c r="K31" s="30">
        <f>IF(K30&gt;0,1,0)</f>
        <v>0</v>
      </c>
      <c r="L31" s="30">
        <f>IF(L30&gt;0,1,0)</f>
        <v>0</v>
      </c>
    </row>
    <row r="32" spans="1:12" ht="14.25">
      <c r="A32" s="29"/>
      <c r="B32" s="30"/>
      <c r="C32" s="18" t="s">
        <v>39</v>
      </c>
      <c r="D32" s="30"/>
      <c r="E32" s="30"/>
      <c r="F32" s="30"/>
      <c r="G32" s="30"/>
      <c r="H32" s="30"/>
      <c r="I32" s="30"/>
      <c r="J32" s="30"/>
      <c r="K32" s="30"/>
      <c r="L32" s="30"/>
    </row>
    <row r="33" spans="1:12" ht="14.25">
      <c r="A33" s="29"/>
      <c r="B33" s="30"/>
      <c r="C33" s="18"/>
      <c r="D33" s="30"/>
      <c r="E33" s="30"/>
      <c r="F33" s="30"/>
      <c r="G33" s="30"/>
      <c r="H33" s="30"/>
      <c r="I33" s="30"/>
      <c r="J33" s="30"/>
      <c r="K33" s="30"/>
      <c r="L33" s="30"/>
    </row>
    <row r="34" spans="1:12" ht="18">
      <c r="A34" s="14" t="s">
        <v>21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</row>
    <row r="35" spans="1:12" ht="14.25">
      <c r="A35" s="29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</row>
    <row r="36" spans="1:12" ht="14.25">
      <c r="A36" s="29" t="s">
        <v>22</v>
      </c>
      <c r="B36" s="43">
        <f>+B10/(B11-B12)</f>
        <v>6.153846153846154</v>
      </c>
      <c r="C36" s="44"/>
      <c r="D36" s="30"/>
      <c r="E36" s="30"/>
      <c r="F36" s="30"/>
      <c r="G36" s="30"/>
      <c r="H36" s="30"/>
      <c r="I36" s="30"/>
      <c r="J36" s="30"/>
      <c r="K36" s="30"/>
      <c r="L36" s="30"/>
    </row>
    <row r="37" spans="1:12" ht="14.25">
      <c r="A37" s="29"/>
      <c r="B37" s="31"/>
      <c r="C37" s="31"/>
      <c r="D37" s="30"/>
      <c r="E37" s="30"/>
      <c r="F37" s="30"/>
      <c r="G37" s="30"/>
      <c r="H37" s="30"/>
      <c r="I37" s="30"/>
      <c r="J37" s="30"/>
      <c r="K37" s="30"/>
      <c r="L37" s="30"/>
    </row>
    <row r="38" spans="1:12" ht="14.25">
      <c r="A38" s="29" t="s">
        <v>23</v>
      </c>
      <c r="B38" s="43" t="str">
        <f>IF(SUM(C28:L29)&gt;=10,"nicht in Nutzungsdauer",SUM(C28:L29))</f>
        <v>nicht in Nutzungsdauer</v>
      </c>
      <c r="C38" s="44"/>
      <c r="D38" s="27"/>
      <c r="E38" s="32"/>
      <c r="F38" s="32"/>
      <c r="G38" s="32"/>
      <c r="H38" s="33"/>
      <c r="I38" s="12"/>
      <c r="J38" s="12"/>
      <c r="K38" s="12"/>
      <c r="L38" s="12"/>
    </row>
    <row r="39" spans="1:12" ht="14.25">
      <c r="A39" s="34"/>
      <c r="B39" s="27"/>
      <c r="C39" s="27"/>
      <c r="D39" s="27"/>
      <c r="E39" s="32"/>
      <c r="F39" s="32"/>
      <c r="G39" s="32"/>
      <c r="H39" s="32"/>
      <c r="I39" s="12"/>
      <c r="J39" s="12"/>
      <c r="K39" s="12"/>
      <c r="L39" s="12"/>
    </row>
    <row r="40" spans="1:12" ht="14.25">
      <c r="A40" s="35" t="s">
        <v>24</v>
      </c>
      <c r="B40" s="27" t="s">
        <v>25</v>
      </c>
      <c r="C40" s="27"/>
      <c r="D40" s="32"/>
      <c r="E40" s="32"/>
      <c r="F40" s="32"/>
      <c r="G40" s="32"/>
      <c r="H40" s="32"/>
      <c r="I40" s="12"/>
      <c r="J40" s="12"/>
      <c r="K40" s="12"/>
      <c r="L40" s="12"/>
    </row>
    <row r="41" spans="1:12" ht="14.25">
      <c r="A41" s="12"/>
      <c r="B41" s="36">
        <f>+B8</f>
        <v>6</v>
      </c>
      <c r="C41" s="16"/>
      <c r="D41" s="12"/>
      <c r="E41" s="12"/>
      <c r="F41" s="12"/>
      <c r="G41" s="32"/>
      <c r="H41" s="32"/>
      <c r="I41" s="12"/>
      <c r="J41" s="12"/>
      <c r="K41" s="12"/>
      <c r="L41" s="12"/>
    </row>
    <row r="42" spans="1:12" ht="14.25">
      <c r="A42" s="37"/>
      <c r="B42" s="45">
        <f>SUM(B26:L26)</f>
        <v>-116908.05453495539</v>
      </c>
      <c r="C42" s="46"/>
      <c r="D42" s="12"/>
      <c r="E42" s="12" t="s">
        <v>30</v>
      </c>
      <c r="F42" s="12"/>
      <c r="G42" s="12"/>
      <c r="H42" s="12"/>
      <c r="I42" s="12"/>
      <c r="J42" s="12"/>
      <c r="K42" s="12"/>
      <c r="L42" s="12"/>
    </row>
    <row r="43" spans="1:12" ht="14.25">
      <c r="A43" s="12"/>
      <c r="B43" s="16"/>
      <c r="C43" s="16"/>
      <c r="D43" s="12"/>
      <c r="E43" s="12"/>
      <c r="F43" s="12"/>
      <c r="G43" s="12"/>
      <c r="H43" s="12"/>
      <c r="I43" s="12"/>
      <c r="J43" s="12"/>
      <c r="K43" s="12"/>
      <c r="L43" s="12"/>
    </row>
    <row r="44" spans="1:12" ht="14.25">
      <c r="A44" s="35" t="s">
        <v>26</v>
      </c>
      <c r="B44" s="47">
        <f>IF(B8&lt;3,"Nutzungsdauer zu gering",IRR(B45:L45))</f>
        <v>-0.007186043807819439</v>
      </c>
      <c r="C44" s="48"/>
      <c r="D44" s="32"/>
      <c r="E44" s="12" t="s">
        <v>38</v>
      </c>
      <c r="F44" s="12"/>
      <c r="G44" s="12"/>
      <c r="H44" s="12"/>
      <c r="I44" s="12"/>
      <c r="J44" s="12"/>
      <c r="K44" s="12"/>
      <c r="L44" s="12"/>
    </row>
    <row r="45" spans="1:12" ht="14.25" hidden="1">
      <c r="A45" s="12"/>
      <c r="B45" s="38">
        <f>+B24</f>
        <v>-400000</v>
      </c>
      <c r="C45" s="38">
        <f aca="true" t="shared" si="11" ref="C45:L45">+C24</f>
        <v>65000</v>
      </c>
      <c r="D45" s="39">
        <f t="shared" si="11"/>
        <v>65000</v>
      </c>
      <c r="E45" s="39">
        <f t="shared" si="11"/>
        <v>65000</v>
      </c>
      <c r="F45" s="39">
        <f t="shared" si="11"/>
        <v>65000</v>
      </c>
      <c r="G45" s="39">
        <f t="shared" si="11"/>
        <v>65000</v>
      </c>
      <c r="H45" s="39">
        <f t="shared" si="11"/>
        <v>65000</v>
      </c>
      <c r="I45" s="39">
        <f t="shared" si="11"/>
        <v>0</v>
      </c>
      <c r="J45" s="39">
        <f t="shared" si="11"/>
        <v>0</v>
      </c>
      <c r="K45" s="39">
        <f t="shared" si="11"/>
        <v>0</v>
      </c>
      <c r="L45" s="39">
        <f t="shared" si="11"/>
        <v>0</v>
      </c>
    </row>
    <row r="46" spans="1:12" ht="14.25">
      <c r="A46" s="16"/>
      <c r="B46" s="39"/>
      <c r="C46" s="38"/>
      <c r="D46" s="16"/>
      <c r="E46" s="16"/>
      <c r="F46" s="16"/>
      <c r="G46" s="16"/>
      <c r="H46" s="16"/>
      <c r="I46" s="16"/>
      <c r="J46" s="16"/>
      <c r="K46" s="16"/>
      <c r="L46" s="16"/>
    </row>
    <row r="47" spans="1:12" ht="14.25">
      <c r="A47" s="16"/>
      <c r="B47" s="39"/>
      <c r="C47" s="38"/>
      <c r="D47" s="16"/>
      <c r="E47" s="16"/>
      <c r="F47" s="16"/>
      <c r="G47" s="16"/>
      <c r="H47" s="16"/>
      <c r="I47" s="16"/>
      <c r="J47" s="16"/>
      <c r="K47" s="16"/>
      <c r="L47" s="16"/>
    </row>
    <row r="48" spans="1:12" ht="14.25">
      <c r="A48" s="16"/>
      <c r="B48" s="39"/>
      <c r="C48" s="38"/>
      <c r="D48" s="16"/>
      <c r="E48" s="16"/>
      <c r="F48" s="16"/>
      <c r="G48" s="16"/>
      <c r="H48" s="16"/>
      <c r="I48" s="16"/>
      <c r="J48" s="16"/>
      <c r="K48" s="16"/>
      <c r="L48" s="16"/>
    </row>
    <row r="49" spans="1:12" ht="14.25">
      <c r="A49" s="16"/>
      <c r="B49" s="39"/>
      <c r="C49" s="16"/>
      <c r="D49" s="16"/>
      <c r="E49" s="16"/>
      <c r="F49" s="16"/>
      <c r="G49" s="16"/>
      <c r="H49" s="16"/>
      <c r="I49" s="16"/>
      <c r="J49" s="16"/>
      <c r="K49" s="16"/>
      <c r="L49" s="16"/>
    </row>
    <row r="50" spans="1:12" ht="14.25">
      <c r="A50" s="16"/>
      <c r="B50" s="39"/>
      <c r="C50" s="16"/>
      <c r="D50" s="16"/>
      <c r="E50" s="16"/>
      <c r="F50" s="16"/>
      <c r="G50" s="16"/>
      <c r="H50" s="16"/>
      <c r="I50" s="16"/>
      <c r="J50" s="16"/>
      <c r="K50" s="16"/>
      <c r="L50" s="16"/>
    </row>
    <row r="51" spans="1:12" ht="14.25">
      <c r="A51" s="16"/>
      <c r="B51" s="39"/>
      <c r="C51" s="16"/>
      <c r="D51" s="42"/>
      <c r="E51" s="42" t="s">
        <v>37</v>
      </c>
      <c r="F51" s="41"/>
      <c r="G51" s="16"/>
      <c r="H51" s="16"/>
      <c r="I51" s="16"/>
      <c r="J51" s="16"/>
      <c r="K51" s="16"/>
      <c r="L51" s="16"/>
    </row>
    <row r="52" spans="1:12" ht="14.25">
      <c r="A52" s="2"/>
      <c r="B52" s="3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ht="14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2" ht="14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ht="14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</sheetData>
  <sheetProtection password="C7C2" sheet="1" objects="1" scenarios="1"/>
  <mergeCells count="4">
    <mergeCell ref="B36:C36"/>
    <mergeCell ref="B38:C38"/>
    <mergeCell ref="B42:C42"/>
    <mergeCell ref="B44:C44"/>
  </mergeCells>
  <dataValidations count="1">
    <dataValidation type="list" allowBlank="1" showInputMessage="1" showErrorMessage="1" sqref="B8">
      <formula1>$C$17:$L$17</formula1>
    </dataValidation>
  </dataValidations>
  <printOptions/>
  <pageMargins left="0.7086614173228347" right="0.5905511811023623" top="0.7086614173228347" bottom="0.2755905511811024" header="0.31496062992125984" footer="0.31496062992125984"/>
  <pageSetup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H4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Matthias</dc:creator>
  <cp:keywords/>
  <dc:description/>
  <cp:lastModifiedBy>Frank Deutsch</cp:lastModifiedBy>
  <cp:lastPrinted>2011-01-20T11:37:40Z</cp:lastPrinted>
  <dcterms:created xsi:type="dcterms:W3CDTF">2011-01-03T09:04:48Z</dcterms:created>
  <dcterms:modified xsi:type="dcterms:W3CDTF">2011-01-20T11:39:21Z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